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hiodas-my.sharepoint.com/personal/10129703_id_ohio_gov/Documents/Desktop/LAW-775-8.93 (PID 118778)/Scenario 1/"/>
    </mc:Choice>
  </mc:AlternateContent>
  <xr:revisionPtr revIDLastSave="121" documentId="13_ncr:1_{9976126E-399C-47E3-9230-5C100E34B463}" xr6:coauthVersionLast="47" xr6:coauthVersionMax="47" xr10:uidLastSave="{6E2E0864-6E26-4777-B1AA-4D1686F09477}"/>
  <bookViews>
    <workbookView xWindow="-28920" yWindow="-120" windowWidth="29040" windowHeight="15720" xr2:uid="{B7C0886E-C85A-49AC-8A24-E6FEBC1E1299}"/>
  </bookViews>
  <sheets>
    <sheet name="Sheet1" sheetId="1" r:id="rId1"/>
    <sheet name="L&amp;D2" sheetId="2" r:id="rId2"/>
    <sheet name="RE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7" i="1" l="1"/>
  <c r="J39" i="1"/>
  <c r="J37" i="1"/>
  <c r="W17" i="1"/>
  <c r="J35" i="1"/>
  <c r="I35" i="1"/>
  <c r="I21" i="1"/>
  <c r="I18" i="1"/>
  <c r="I32" i="1"/>
  <c r="I39" i="1"/>
  <c r="I37" i="1"/>
  <c r="J24" i="1" l="1"/>
  <c r="J23" i="1"/>
  <c r="K23" i="1" s="1"/>
  <c r="K24" i="1"/>
  <c r="K21" i="1"/>
  <c r="J14" i="1"/>
  <c r="J18" i="1" s="1"/>
  <c r="K18" i="1" l="1"/>
  <c r="A25" i="1" s="1"/>
</calcChain>
</file>

<file path=xl/sharedStrings.xml><?xml version="1.0" encoding="utf-8"?>
<sst xmlns="http://schemas.openxmlformats.org/spreadsheetml/2006/main" count="86" uniqueCount="61">
  <si>
    <t>Bridge/Culvert No.</t>
  </si>
  <si>
    <t>Design Year Frequency</t>
  </si>
  <si>
    <t>Freeways or other multi-lane facilities with 
limited access</t>
  </si>
  <si>
    <t>50 Year</t>
  </si>
  <si>
    <t>Other Highways (3,000 ADT and over) and Freeway Ramps</t>
  </si>
  <si>
    <t>25 Year</t>
  </si>
  <si>
    <t>10 Year</t>
  </si>
  <si>
    <t>5 Year</t>
  </si>
  <si>
    <t>Other Highways (under 3,000 ADT)</t>
  </si>
  <si>
    <t>Bicycle Pathway</t>
  </si>
  <si>
    <t>Culvert Headwater Controls</t>
  </si>
  <si>
    <t xml:space="preserve">Headwater depth for all culverts (Type A Conduits) must not exceed any of the following controls for the design storm: 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</si>
  <si>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2 feet below the near, low edge of the pavement for drainage areas 1000 acres or greater and 1 foot below for culverts draining less than 1000 acres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</si>
  <si>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2 feet above the inlet crown of the culvert or above a tailwater elevation that submerges the inlet crown in flat terrain.</t>
    </r>
  </si>
  <si>
    <t>Input</t>
  </si>
  <si>
    <t>Control</t>
  </si>
  <si>
    <t>Sq. Miles</t>
  </si>
  <si>
    <t>Acres</t>
  </si>
  <si>
    <t>Add/Sub.</t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</si>
  <si>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4 feet above the inlet crown of a culvert in a deep ravine.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</si>
  <si>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1 foot below the near edge of pavement for bicycle pathways.</t>
    </r>
  </si>
  <si>
    <t>1006.2.2  Check Storm Controls</t>
  </si>
  <si>
    <t>1006.2.1  Design Storm Controls</t>
  </si>
  <si>
    <t>Headwater depth for all culverts (Type A Conduits) must not exceed any of the following controls for the applicable check storm.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</si>
  <si>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2 feet below the lowest ground elevation adjacent to an occupied building for a 50-year storm. This is not intended to lower existing high-water elevations around buildings.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</si>
  <si>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Limit the maximum 100-year storm headwater depth to twice the diameter or rise of the culvert.</t>
    </r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</si>
  <si>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Size a replacement structure to prevent overtopping by the 100-year storm where overtopping would not occur with the existing structure.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</si>
  <si>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Size a replacement structure so that flooding of upstream land is not increased for the 100-year storm when compared to the existing structure. Before implementing this criteria consider the type of upstream property and land use.</t>
    </r>
  </si>
  <si>
    <r>
      <rPr>
        <b/>
        <sz val="11"/>
        <color theme="1"/>
        <rFont val="Calibri"/>
        <family val="2"/>
        <scheme val="minor"/>
      </rPr>
      <t>E.</t>
    </r>
    <r>
      <rPr>
        <sz val="11"/>
        <color theme="1"/>
        <rFont val="Calibri"/>
        <family val="2"/>
        <scheme val="minor"/>
      </rPr>
      <t xml:space="preserve"> Controls Specific to an FIS. See section 1006.4.</t>
    </r>
  </si>
  <si>
    <t>Meets?</t>
  </si>
  <si>
    <t>YES</t>
  </si>
  <si>
    <t>NO</t>
  </si>
  <si>
    <t>N/A</t>
  </si>
  <si>
    <t>1006.3    Bridge Headwater Control</t>
  </si>
  <si>
    <t>Evaluate the headwater generated by a bridge in accordance to a flood hazard evaluation. Meet the following: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</si>
  <si>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Match the existing headwater for a bridge replacement for the design storm and the 100-year check storm to the maximum extent practicable. If there is an increase in headwater, determine the upstream impacts.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</si>
  <si>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The design storm does not contact the low chord for new structures on new alignment.</t>
    </r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</si>
  <si>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Regulations from the local Conservancy Districts apply if they are more restrictive than the Department's.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</si>
  <si>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Controls specific to a FIS. See section 1006.4.</t>
    </r>
  </si>
  <si>
    <t>Ex. HW Elevations</t>
  </si>
  <si>
    <t>100 Year</t>
  </si>
  <si>
    <t xml:space="preserve">   </t>
  </si>
  <si>
    <t>Pr. HW Elevations</t>
  </si>
  <si>
    <t>Check</t>
  </si>
  <si>
    <t>Comments</t>
  </si>
  <si>
    <t>HW Elev.</t>
  </si>
  <si>
    <t>Ex. HW Elev.</t>
  </si>
  <si>
    <t>Pr. HW Elev.</t>
  </si>
  <si>
    <t>Existing Structure</t>
  </si>
  <si>
    <t>Proposed Structure</t>
  </si>
  <si>
    <t>Rise (ft)</t>
  </si>
  <si>
    <t>Span (ft)</t>
  </si>
  <si>
    <t xml:space="preserve">Drainage Area:  </t>
  </si>
  <si>
    <t xml:space="preserve">Invert Elev.:  </t>
  </si>
  <si>
    <t>ft</t>
  </si>
  <si>
    <t>No adjacent occupied buildings</t>
  </si>
  <si>
    <t xml:space="preserve">Pr. Low Pavement Elev.:  </t>
  </si>
  <si>
    <t xml:space="preserve">Ex. Low Pavement Elev.:  </t>
  </si>
  <si>
    <t>LAW-775-8.93</t>
  </si>
  <si>
    <t>24" Ex. CPP</t>
  </si>
  <si>
    <t>24" 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</si>
</sst>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3F3F7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</cellStyleXfs>
  <cellXfs count="5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4" borderId="2" xfId="0" applyFill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1" fillId="2" borderId="2" xfId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2" borderId="2" xfId="1" applyBorder="1" applyAlignment="1">
      <alignment horizontal="center"/>
    </xf>
    <xf numFmtId="0" fontId="8" fillId="2" borderId="2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2" fillId="3" borderId="2" xfId="2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2" borderId="6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1" fillId="2" borderId="7" xfId="1" applyBorder="1" applyAlignment="1">
      <alignment horizontal="center"/>
    </xf>
    <xf numFmtId="1" fontId="2" fillId="3" borderId="7" xfId="2" applyNumberFormat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 wrapText="1"/>
    </xf>
    <xf numFmtId="2" fontId="1" fillId="2" borderId="2" xfId="1" applyNumberFormat="1" applyBorder="1" applyAlignment="1">
      <alignment horizontal="center"/>
    </xf>
    <xf numFmtId="1" fontId="1" fillId="2" borderId="2" xfId="1" applyNumberFormat="1" applyBorder="1" applyAlignment="1">
      <alignment horizontal="center"/>
    </xf>
    <xf numFmtId="2" fontId="1" fillId="2" borderId="2" xfId="1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2" fontId="2" fillId="3" borderId="8" xfId="2" applyNumberFormat="1" applyBorder="1" applyAlignment="1">
      <alignment horizontal="center" vertical="center"/>
    </xf>
    <xf numFmtId="2" fontId="2" fillId="3" borderId="9" xfId="2" applyNumberFormat="1" applyBorder="1" applyAlignment="1">
      <alignment horizontal="center" vertical="center"/>
    </xf>
    <xf numFmtId="2" fontId="2" fillId="3" borderId="10" xfId="2" applyNumberFormat="1" applyBorder="1" applyAlignment="1">
      <alignment horizontal="center" vertical="center"/>
    </xf>
    <xf numFmtId="0" fontId="8" fillId="2" borderId="6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/>
    </xf>
    <xf numFmtId="2" fontId="0" fillId="0" borderId="2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8" fillId="2" borderId="2" xfId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1" fillId="2" borderId="2" xfId="1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2" xfId="0" applyFill="1" applyBorder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3">
    <cellStyle name="Calculation" xfId="2" builtinId="22"/>
    <cellStyle name="Input" xfId="1" builtinId="20"/>
    <cellStyle name="Normal" xfId="0" builtinId="0"/>
  </cellStyles>
  <dxfs count="6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504825</xdr:colOff>
      <xdr:row>29</xdr:row>
      <xdr:rowOff>49946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4EF311-C990-432C-BF8C-4DCA82DAC1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51032"/>
        <a:stretch/>
      </xdr:blipFill>
      <xdr:spPr>
        <a:xfrm>
          <a:off x="0" y="0"/>
          <a:ext cx="2943225" cy="5574446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161925</xdr:colOff>
      <xdr:row>0</xdr:row>
      <xdr:rowOff>0</xdr:rowOff>
    </xdr:from>
    <xdr:to>
      <xdr:col>9</xdr:col>
      <xdr:colOff>416719</xdr:colOff>
      <xdr:row>12</xdr:row>
      <xdr:rowOff>3760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C787AA-A1D3-4CBB-9C5C-A02FA92C7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09925" y="0"/>
          <a:ext cx="2693194" cy="2289760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123824</xdr:colOff>
      <xdr:row>11</xdr:row>
      <xdr:rowOff>171450</xdr:rowOff>
    </xdr:from>
    <xdr:to>
      <xdr:col>9</xdr:col>
      <xdr:colOff>400425</xdr:colOff>
      <xdr:row>20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00BC7DD-4335-4F69-917D-B1567DAB4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71824" y="2266950"/>
          <a:ext cx="2715001" cy="1657350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20</xdr:row>
      <xdr:rowOff>133350</xdr:rowOff>
    </xdr:from>
    <xdr:to>
      <xdr:col>9</xdr:col>
      <xdr:colOff>447675</xdr:colOff>
      <xdr:row>40</xdr:row>
      <xdr:rowOff>19165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2FD417A-A296-4352-816D-2EEBFC0B6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219450" y="3943350"/>
          <a:ext cx="2714625" cy="3695815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276224</xdr:colOff>
      <xdr:row>0</xdr:row>
      <xdr:rowOff>0</xdr:rowOff>
    </xdr:from>
    <xdr:to>
      <xdr:col>20</xdr:col>
      <xdr:colOff>434789</xdr:colOff>
      <xdr:row>14</xdr:row>
      <xdr:rowOff>127854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9F06B16-1583-429B-8E20-E5E4E1043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372224" y="0"/>
          <a:ext cx="6254565" cy="2794854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14</xdr:row>
      <xdr:rowOff>28574</xdr:rowOff>
    </xdr:from>
    <xdr:to>
      <xdr:col>15</xdr:col>
      <xdr:colOff>257009</xdr:colOff>
      <xdr:row>20</xdr:row>
      <xdr:rowOff>67539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F897B00-262A-493A-941D-F37772E14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372225" y="2695574"/>
          <a:ext cx="3028784" cy="1181965"/>
        </a:xfrm>
        <a:prstGeom prst="rect">
          <a:avLst/>
        </a:prstGeom>
      </xdr:spPr>
    </xdr:pic>
    <xdr:clientData/>
  </xdr:twoCellAnchor>
  <xdr:twoCellAnchor editAs="oneCell">
    <xdr:from>
      <xdr:col>10</xdr:col>
      <xdr:colOff>304800</xdr:colOff>
      <xdr:row>20</xdr:row>
      <xdr:rowOff>180976</xdr:rowOff>
    </xdr:from>
    <xdr:to>
      <xdr:col>15</xdr:col>
      <xdr:colOff>394122</xdr:colOff>
      <xdr:row>36</xdr:row>
      <xdr:rowOff>133350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BDFFC31-EA5F-469F-AFF7-B0017FF42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400800" y="3990976"/>
          <a:ext cx="3137322" cy="3000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E57BD-9781-4EBC-89F2-DCCD1038D15D}">
  <dimension ref="A1:Z43"/>
  <sheetViews>
    <sheetView tabSelected="1" workbookViewId="0">
      <selection activeCell="T10" sqref="T10"/>
    </sheetView>
  </sheetViews>
  <sheetFormatPr defaultRowHeight="15" x14ac:dyDescent="0.25"/>
  <cols>
    <col min="16" max="16" width="9.140625" customWidth="1"/>
    <col min="22" max="22" width="11.85546875" bestFit="1" customWidth="1"/>
    <col min="23" max="23" width="11.7109375" bestFit="1" customWidth="1"/>
  </cols>
  <sheetData>
    <row r="1" spans="1:26" ht="18.75" x14ac:dyDescent="0.3">
      <c r="A1" s="51" t="s">
        <v>0</v>
      </c>
      <c r="B1" s="51"/>
      <c r="C1" s="51"/>
      <c r="D1" s="51" t="s">
        <v>58</v>
      </c>
      <c r="E1" s="51"/>
      <c r="F1" s="51"/>
      <c r="G1" s="51"/>
    </row>
    <row r="2" spans="1:26" ht="18.75" x14ac:dyDescent="0.3">
      <c r="A2" s="15"/>
      <c r="B2" s="15"/>
      <c r="C2" s="15"/>
      <c r="D2" s="15"/>
      <c r="E2" s="15"/>
      <c r="F2" s="15"/>
      <c r="G2" s="15"/>
      <c r="M2" s="7" t="s">
        <v>51</v>
      </c>
      <c r="N2" s="7" t="s">
        <v>50</v>
      </c>
    </row>
    <row r="3" spans="1:26" ht="18.75" x14ac:dyDescent="0.3">
      <c r="A3" s="29" t="s">
        <v>48</v>
      </c>
      <c r="B3" s="29"/>
      <c r="C3" s="29"/>
      <c r="D3" s="29" t="s">
        <v>59</v>
      </c>
      <c r="E3" s="29"/>
      <c r="F3" s="29"/>
      <c r="G3" s="29"/>
      <c r="H3" s="29"/>
      <c r="I3" s="29"/>
      <c r="J3" s="29"/>
      <c r="K3" s="29"/>
      <c r="L3" s="29"/>
      <c r="M3" s="11">
        <v>2</v>
      </c>
      <c r="N3" s="25">
        <v>2</v>
      </c>
      <c r="Q3" s="50" t="s">
        <v>53</v>
      </c>
      <c r="R3" s="50"/>
      <c r="S3" s="50"/>
      <c r="T3" s="24">
        <v>607.04</v>
      </c>
      <c r="U3" s="3" t="s">
        <v>54</v>
      </c>
    </row>
    <row r="4" spans="1:26" ht="18.75" x14ac:dyDescent="0.3">
      <c r="A4" s="29" t="s">
        <v>49</v>
      </c>
      <c r="B4" s="29"/>
      <c r="C4" s="29"/>
      <c r="D4" s="29" t="s">
        <v>60</v>
      </c>
      <c r="E4" s="29"/>
      <c r="F4" s="29"/>
      <c r="G4" s="29"/>
      <c r="H4" s="29"/>
      <c r="I4" s="29"/>
      <c r="J4" s="29"/>
      <c r="K4" s="29"/>
      <c r="L4" s="29"/>
      <c r="M4" s="11">
        <v>2</v>
      </c>
      <c r="N4" s="11">
        <v>2</v>
      </c>
      <c r="Q4" s="50" t="s">
        <v>56</v>
      </c>
      <c r="R4" s="50"/>
      <c r="S4" s="50"/>
      <c r="T4" s="24">
        <v>611.74</v>
      </c>
      <c r="U4" s="3" t="s">
        <v>54</v>
      </c>
    </row>
    <row r="5" spans="1:26" ht="18.75" x14ac:dyDescent="0.3">
      <c r="A5" s="15"/>
      <c r="B5" s="15"/>
      <c r="C5" s="15"/>
      <c r="D5" s="15"/>
      <c r="E5" s="15"/>
      <c r="F5" s="15"/>
      <c r="G5" s="15"/>
      <c r="Q5" s="50" t="s">
        <v>57</v>
      </c>
      <c r="R5" s="50"/>
      <c r="S5" s="50"/>
      <c r="T5" s="24">
        <v>611.74</v>
      </c>
      <c r="U5" s="3" t="s">
        <v>54</v>
      </c>
    </row>
    <row r="7" spans="1:26" x14ac:dyDescent="0.25">
      <c r="A7" s="1" t="s">
        <v>1</v>
      </c>
      <c r="I7" s="52" t="s">
        <v>39</v>
      </c>
      <c r="J7" s="52"/>
      <c r="N7" s="52" t="s">
        <v>42</v>
      </c>
      <c r="O7" s="52"/>
    </row>
    <row r="8" spans="1:26" ht="15" customHeight="1" x14ac:dyDescent="0.25">
      <c r="A8" s="36" t="s">
        <v>2</v>
      </c>
      <c r="B8" s="36"/>
      <c r="C8" s="36"/>
      <c r="D8" s="36"/>
      <c r="E8" s="36"/>
      <c r="F8" s="36"/>
      <c r="G8" s="3" t="s">
        <v>3</v>
      </c>
      <c r="I8" s="8" t="s">
        <v>6</v>
      </c>
      <c r="J8" s="24">
        <v>607.33000000000004</v>
      </c>
      <c r="N8" s="8" t="s">
        <v>6</v>
      </c>
      <c r="O8" s="24">
        <v>607.89</v>
      </c>
      <c r="P8" s="2"/>
    </row>
    <row r="9" spans="1:26" x14ac:dyDescent="0.25">
      <c r="A9" s="36" t="s">
        <v>4</v>
      </c>
      <c r="B9" s="36"/>
      <c r="C9" s="36"/>
      <c r="D9" s="36"/>
      <c r="E9" s="36"/>
      <c r="F9" s="36"/>
      <c r="G9" s="3" t="s">
        <v>5</v>
      </c>
      <c r="I9" s="8" t="s">
        <v>5</v>
      </c>
      <c r="J9" s="24">
        <v>607.49</v>
      </c>
      <c r="N9" s="8" t="s">
        <v>5</v>
      </c>
      <c r="O9" s="24">
        <v>607.94000000000005</v>
      </c>
      <c r="P9" s="2"/>
    </row>
    <row r="10" spans="1:26" x14ac:dyDescent="0.25">
      <c r="A10" s="49" t="s">
        <v>8</v>
      </c>
      <c r="B10" s="49"/>
      <c r="C10" s="49"/>
      <c r="D10" s="49"/>
      <c r="E10" s="49"/>
      <c r="F10" s="49"/>
      <c r="G10" s="5" t="s">
        <v>6</v>
      </c>
      <c r="I10" s="8" t="s">
        <v>3</v>
      </c>
      <c r="J10" s="11">
        <v>607.58000000000004</v>
      </c>
      <c r="N10" s="8" t="s">
        <v>3</v>
      </c>
      <c r="O10" s="11">
        <v>607.98</v>
      </c>
      <c r="P10" s="2"/>
    </row>
    <row r="11" spans="1:26" x14ac:dyDescent="0.25">
      <c r="A11" s="36" t="s">
        <v>9</v>
      </c>
      <c r="B11" s="36"/>
      <c r="C11" s="36"/>
      <c r="D11" s="36"/>
      <c r="E11" s="36"/>
      <c r="F11" s="36"/>
      <c r="G11" s="3" t="s">
        <v>7</v>
      </c>
      <c r="I11" s="8" t="s">
        <v>40</v>
      </c>
      <c r="J11" s="24">
        <v>607.69000000000005</v>
      </c>
      <c r="N11" s="8" t="s">
        <v>40</v>
      </c>
      <c r="O11" s="24">
        <v>608.02</v>
      </c>
      <c r="P11" s="27"/>
    </row>
    <row r="13" spans="1:26" ht="15.75" x14ac:dyDescent="0.25">
      <c r="A13" s="6" t="s">
        <v>10</v>
      </c>
      <c r="I13" s="3" t="s">
        <v>16</v>
      </c>
      <c r="J13" s="8" t="s">
        <v>17</v>
      </c>
      <c r="N13" s="6" t="s">
        <v>33</v>
      </c>
    </row>
    <row r="14" spans="1:26" x14ac:dyDescent="0.25">
      <c r="A14" s="1" t="s">
        <v>22</v>
      </c>
      <c r="G14" s="50" t="s">
        <v>52</v>
      </c>
      <c r="H14" s="50"/>
      <c r="I14" s="20">
        <v>2E-3</v>
      </c>
      <c r="J14" s="21">
        <f>CONVERT(I14,"mi^2","us_acre")</f>
        <v>1.27999488000512</v>
      </c>
    </row>
    <row r="15" spans="1:26" x14ac:dyDescent="0.25">
      <c r="H15" s="2"/>
      <c r="J15" s="2"/>
      <c r="N15" s="42" t="s">
        <v>34</v>
      </c>
      <c r="O15" s="42"/>
      <c r="P15" s="42"/>
      <c r="Q15" s="42"/>
      <c r="R15" s="42"/>
      <c r="S15" s="42"/>
      <c r="T15" s="42"/>
    </row>
    <row r="16" spans="1:26" x14ac:dyDescent="0.25">
      <c r="A16" s="42" t="s">
        <v>11</v>
      </c>
      <c r="B16" s="42"/>
      <c r="C16" s="42"/>
      <c r="D16" s="42"/>
      <c r="E16" s="42"/>
      <c r="F16" s="42"/>
      <c r="G16" s="42"/>
      <c r="N16" s="42"/>
      <c r="O16" s="42"/>
      <c r="P16" s="42"/>
      <c r="Q16" s="42"/>
      <c r="R16" s="42"/>
      <c r="S16" s="42"/>
      <c r="T16" s="42"/>
      <c r="U16" s="18" t="s">
        <v>29</v>
      </c>
      <c r="V16" s="18" t="s">
        <v>46</v>
      </c>
      <c r="W16" s="17" t="s">
        <v>47</v>
      </c>
      <c r="X16" s="34" t="s">
        <v>44</v>
      </c>
      <c r="Y16" s="34"/>
      <c r="Z16" s="34"/>
    </row>
    <row r="17" spans="1:26" ht="15" customHeight="1" x14ac:dyDescent="0.25">
      <c r="A17" s="42"/>
      <c r="B17" s="42"/>
      <c r="C17" s="42"/>
      <c r="D17" s="42"/>
      <c r="E17" s="42"/>
      <c r="F17" s="42"/>
      <c r="G17" s="42"/>
      <c r="H17" s="17" t="s">
        <v>29</v>
      </c>
      <c r="I17" s="18" t="s">
        <v>14</v>
      </c>
      <c r="J17" s="19" t="s">
        <v>18</v>
      </c>
      <c r="K17" s="18" t="s">
        <v>15</v>
      </c>
      <c r="N17" s="40" t="s">
        <v>35</v>
      </c>
      <c r="O17" s="40"/>
      <c r="P17" s="40"/>
      <c r="Q17" s="40"/>
      <c r="R17" s="40"/>
      <c r="S17" s="40"/>
      <c r="T17" s="40"/>
      <c r="U17" s="41" t="s">
        <v>32</v>
      </c>
      <c r="V17" s="35">
        <f>J11</f>
        <v>607.69000000000005</v>
      </c>
      <c r="W17" s="28">
        <f>IF(O11="","TBD",O11)</f>
        <v>608.02</v>
      </c>
      <c r="X17" s="28"/>
      <c r="Y17" s="28"/>
      <c r="Z17" s="28"/>
    </row>
    <row r="18" spans="1:26" ht="15" customHeight="1" x14ac:dyDescent="0.25">
      <c r="A18" s="40" t="s">
        <v>12</v>
      </c>
      <c r="B18" s="40"/>
      <c r="C18" s="40"/>
      <c r="D18" s="40"/>
      <c r="E18" s="40"/>
      <c r="F18" s="40"/>
      <c r="G18" s="40"/>
      <c r="H18" s="33" t="s">
        <v>30</v>
      </c>
      <c r="I18" s="45">
        <f>T4</f>
        <v>611.74</v>
      </c>
      <c r="J18" s="46">
        <f>IF(J14&lt;1000,-1,-2)</f>
        <v>-1</v>
      </c>
      <c r="K18" s="30">
        <f>I18+J18</f>
        <v>610.74</v>
      </c>
      <c r="N18" s="40"/>
      <c r="O18" s="40"/>
      <c r="P18" s="40"/>
      <c r="Q18" s="40"/>
      <c r="R18" s="40"/>
      <c r="S18" s="40"/>
      <c r="T18" s="40"/>
      <c r="U18" s="41"/>
      <c r="V18" s="35"/>
      <c r="W18" s="28"/>
      <c r="X18" s="28"/>
      <c r="Y18" s="28"/>
      <c r="Z18" s="28"/>
    </row>
    <row r="19" spans="1:26" x14ac:dyDescent="0.25">
      <c r="A19" s="40"/>
      <c r="B19" s="40"/>
      <c r="C19" s="40"/>
      <c r="D19" s="40"/>
      <c r="E19" s="40"/>
      <c r="F19" s="40"/>
      <c r="G19" s="40"/>
      <c r="H19" s="33"/>
      <c r="I19" s="45"/>
      <c r="J19" s="47"/>
      <c r="K19" s="31"/>
      <c r="N19" s="40"/>
      <c r="O19" s="40"/>
      <c r="P19" s="40"/>
      <c r="Q19" s="40"/>
      <c r="R19" s="40"/>
      <c r="S19" s="40"/>
      <c r="T19" s="40"/>
      <c r="U19" s="41"/>
      <c r="V19" s="35"/>
      <c r="W19" s="28"/>
      <c r="X19" s="28"/>
      <c r="Y19" s="28"/>
      <c r="Z19" s="28"/>
    </row>
    <row r="20" spans="1:26" x14ac:dyDescent="0.25">
      <c r="A20" s="40"/>
      <c r="B20" s="40"/>
      <c r="C20" s="40"/>
      <c r="D20" s="40"/>
      <c r="E20" s="40"/>
      <c r="F20" s="40"/>
      <c r="G20" s="40"/>
      <c r="H20" s="33"/>
      <c r="I20" s="45"/>
      <c r="J20" s="48"/>
      <c r="K20" s="32"/>
      <c r="N20" s="40"/>
      <c r="O20" s="40"/>
      <c r="P20" s="40"/>
      <c r="Q20" s="40"/>
      <c r="R20" s="40"/>
      <c r="S20" s="40"/>
      <c r="T20" s="40"/>
      <c r="U20" s="41"/>
      <c r="V20" s="35"/>
      <c r="W20" s="28"/>
      <c r="X20" s="28"/>
      <c r="Y20" s="28"/>
      <c r="Z20" s="28"/>
    </row>
    <row r="21" spans="1:26" x14ac:dyDescent="0.25">
      <c r="A21" s="40" t="s">
        <v>13</v>
      </c>
      <c r="B21" s="40"/>
      <c r="C21" s="40"/>
      <c r="D21" s="40"/>
      <c r="E21" s="40"/>
      <c r="F21" s="40"/>
      <c r="G21" s="40"/>
      <c r="H21" s="33" t="s">
        <v>30</v>
      </c>
      <c r="I21" s="45">
        <f>T3+(IF(N4="",N3,N4))</f>
        <v>609.04</v>
      </c>
      <c r="J21" s="46">
        <v>2</v>
      </c>
      <c r="K21" s="30">
        <f>I21+J21</f>
        <v>611.04</v>
      </c>
      <c r="N21" s="40" t="s">
        <v>36</v>
      </c>
      <c r="O21" s="40"/>
      <c r="P21" s="40"/>
      <c r="Q21" s="40"/>
      <c r="R21" s="40"/>
      <c r="S21" s="40"/>
      <c r="T21" s="40"/>
      <c r="U21" s="41" t="s">
        <v>32</v>
      </c>
      <c r="V21" s="28"/>
      <c r="W21" s="28"/>
      <c r="X21" s="28"/>
      <c r="Y21" s="28"/>
      <c r="Z21" s="28"/>
    </row>
    <row r="22" spans="1:26" x14ac:dyDescent="0.25">
      <c r="A22" s="40"/>
      <c r="B22" s="40"/>
      <c r="C22" s="40"/>
      <c r="D22" s="40"/>
      <c r="E22" s="40"/>
      <c r="F22" s="40"/>
      <c r="G22" s="40"/>
      <c r="H22" s="33"/>
      <c r="I22" s="45"/>
      <c r="J22" s="48"/>
      <c r="K22" s="32"/>
      <c r="N22" s="40"/>
      <c r="O22" s="40"/>
      <c r="P22" s="40"/>
      <c r="Q22" s="40"/>
      <c r="R22" s="40"/>
      <c r="S22" s="40"/>
      <c r="T22" s="40"/>
      <c r="U22" s="41"/>
      <c r="V22" s="28"/>
      <c r="W22" s="28"/>
      <c r="X22" s="28"/>
      <c r="Y22" s="28"/>
      <c r="Z22" s="28"/>
    </row>
    <row r="23" spans="1:26" x14ac:dyDescent="0.25">
      <c r="A23" s="40" t="s">
        <v>19</v>
      </c>
      <c r="B23" s="36"/>
      <c r="C23" s="36"/>
      <c r="D23" s="36"/>
      <c r="E23" s="36"/>
      <c r="F23" s="36"/>
      <c r="G23" s="36"/>
      <c r="H23" s="16" t="s">
        <v>32</v>
      </c>
      <c r="I23" s="26"/>
      <c r="J23" s="13" t="str">
        <f>IF(I23="","",4)</f>
        <v/>
      </c>
      <c r="K23" s="14" t="str">
        <f>IF(I23="","",I23+J23)</f>
        <v/>
      </c>
      <c r="N23" s="40" t="s">
        <v>37</v>
      </c>
      <c r="O23" s="40"/>
      <c r="P23" s="40"/>
      <c r="Q23" s="40"/>
      <c r="R23" s="40"/>
      <c r="S23" s="40"/>
      <c r="T23" s="40"/>
      <c r="U23" s="41" t="s">
        <v>32</v>
      </c>
      <c r="V23" s="28"/>
      <c r="W23" s="28"/>
      <c r="X23" s="28"/>
      <c r="Y23" s="28"/>
      <c r="Z23" s="28"/>
    </row>
    <row r="24" spans="1:26" x14ac:dyDescent="0.25">
      <c r="A24" s="40" t="s">
        <v>20</v>
      </c>
      <c r="B24" s="36"/>
      <c r="C24" s="36"/>
      <c r="D24" s="36"/>
      <c r="E24" s="36"/>
      <c r="F24" s="36"/>
      <c r="G24" s="36"/>
      <c r="H24" s="16" t="s">
        <v>32</v>
      </c>
      <c r="I24" s="9"/>
      <c r="J24" s="13" t="str">
        <f>IF(I24="","",-1)</f>
        <v/>
      </c>
      <c r="K24" s="14" t="str">
        <f>IF(I24="","",I24+J24)</f>
        <v/>
      </c>
      <c r="N24" s="40"/>
      <c r="O24" s="40"/>
      <c r="P24" s="40"/>
      <c r="Q24" s="40"/>
      <c r="R24" s="40"/>
      <c r="S24" s="40"/>
      <c r="T24" s="40"/>
      <c r="U24" s="41"/>
      <c r="V24" s="28"/>
      <c r="W24" s="28"/>
      <c r="X24" s="28"/>
      <c r="Y24" s="28"/>
      <c r="Z24" s="28"/>
    </row>
    <row r="25" spans="1:26" x14ac:dyDescent="0.25">
      <c r="A25" s="43" t="str">
        <f>IF(K21&lt;K18,"NOTE: USER SMOOTH PIPE PER 1006.2.3 IN THE L&amp;D VOL. 2","")</f>
        <v/>
      </c>
      <c r="B25" s="43"/>
      <c r="C25" s="43"/>
      <c r="D25" s="43"/>
      <c r="E25" s="43"/>
      <c r="F25" s="43"/>
      <c r="G25" s="43"/>
      <c r="H25" s="43"/>
      <c r="I25" s="43"/>
      <c r="J25" s="43"/>
      <c r="N25" s="36" t="s">
        <v>38</v>
      </c>
      <c r="O25" s="36"/>
      <c r="P25" s="36"/>
      <c r="Q25" s="36"/>
      <c r="R25" s="36"/>
      <c r="S25" s="36"/>
      <c r="T25" s="36"/>
      <c r="U25" s="12" t="s">
        <v>32</v>
      </c>
      <c r="V25" s="22"/>
      <c r="W25" s="22"/>
      <c r="X25" s="28"/>
      <c r="Y25" s="28"/>
      <c r="Z25" s="28"/>
    </row>
    <row r="26" spans="1:26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</row>
    <row r="28" spans="1:26" x14ac:dyDescent="0.25">
      <c r="A28" s="1" t="s">
        <v>21</v>
      </c>
    </row>
    <row r="30" spans="1:26" x14ac:dyDescent="0.25">
      <c r="A30" s="42" t="s">
        <v>23</v>
      </c>
      <c r="B30" s="42"/>
      <c r="C30" s="42"/>
      <c r="D30" s="42"/>
      <c r="E30" s="42"/>
      <c r="F30" s="42"/>
      <c r="G30" s="42"/>
    </row>
    <row r="31" spans="1:26" x14ac:dyDescent="0.25">
      <c r="A31" s="42"/>
      <c r="B31" s="42"/>
      <c r="C31" s="42"/>
      <c r="D31" s="42"/>
      <c r="E31" s="42"/>
      <c r="F31" s="42"/>
      <c r="G31" s="42"/>
      <c r="H31" s="18" t="s">
        <v>29</v>
      </c>
      <c r="I31" s="17" t="s">
        <v>45</v>
      </c>
      <c r="J31" s="17" t="s">
        <v>43</v>
      </c>
      <c r="K31" s="38" t="s">
        <v>44</v>
      </c>
      <c r="L31" s="38"/>
      <c r="M31" s="38"/>
      <c r="N31" s="1"/>
    </row>
    <row r="32" spans="1:26" ht="15" customHeight="1" x14ac:dyDescent="0.25">
      <c r="A32" s="40" t="s">
        <v>24</v>
      </c>
      <c r="B32" s="40"/>
      <c r="C32" s="40"/>
      <c r="D32" s="40"/>
      <c r="E32" s="40"/>
      <c r="F32" s="40"/>
      <c r="G32" s="40"/>
      <c r="H32" s="33" t="s">
        <v>32</v>
      </c>
      <c r="I32" s="28">
        <f>IF(O10="",J10,O10)</f>
        <v>607.98</v>
      </c>
      <c r="J32" s="28"/>
      <c r="K32" s="39" t="s">
        <v>55</v>
      </c>
      <c r="L32" s="39"/>
      <c r="M32" s="39"/>
      <c r="N32" s="23"/>
    </row>
    <row r="33" spans="1:14" x14ac:dyDescent="0.25">
      <c r="A33" s="40"/>
      <c r="B33" s="40"/>
      <c r="C33" s="40"/>
      <c r="D33" s="40"/>
      <c r="E33" s="40"/>
      <c r="F33" s="40"/>
      <c r="G33" s="40"/>
      <c r="H33" s="33"/>
      <c r="I33" s="28"/>
      <c r="J33" s="28"/>
      <c r="K33" s="39"/>
      <c r="L33" s="39"/>
      <c r="M33" s="39"/>
      <c r="N33" s="23"/>
    </row>
    <row r="34" spans="1:14" x14ac:dyDescent="0.25">
      <c r="A34" s="40"/>
      <c r="B34" s="40"/>
      <c r="C34" s="40"/>
      <c r="D34" s="40"/>
      <c r="E34" s="40"/>
      <c r="F34" s="40"/>
      <c r="G34" s="40"/>
      <c r="H34" s="33"/>
      <c r="I34" s="28"/>
      <c r="J34" s="28"/>
      <c r="K34" s="39"/>
      <c r="L34" s="39"/>
      <c r="M34" s="39"/>
      <c r="N34" s="23"/>
    </row>
    <row r="35" spans="1:14" x14ac:dyDescent="0.25">
      <c r="A35" s="40" t="s">
        <v>25</v>
      </c>
      <c r="B35" s="40"/>
      <c r="C35" s="40"/>
      <c r="D35" s="40"/>
      <c r="E35" s="40"/>
      <c r="F35" s="40"/>
      <c r="G35" s="40"/>
      <c r="H35" s="33" t="s">
        <v>30</v>
      </c>
      <c r="I35" s="35">
        <f>IF(O11="",J11,O11)</f>
        <v>608.02</v>
      </c>
      <c r="J35" s="35">
        <f>T3+(IF(N4="",N3,N4))*2</f>
        <v>611.04</v>
      </c>
      <c r="K35" s="39"/>
      <c r="L35" s="39"/>
      <c r="M35" s="39"/>
      <c r="N35" s="23"/>
    </row>
    <row r="36" spans="1:14" x14ac:dyDescent="0.25">
      <c r="A36" s="40"/>
      <c r="B36" s="40"/>
      <c r="C36" s="40"/>
      <c r="D36" s="40"/>
      <c r="E36" s="40"/>
      <c r="F36" s="40"/>
      <c r="G36" s="40"/>
      <c r="H36" s="33"/>
      <c r="I36" s="35"/>
      <c r="J36" s="35"/>
      <c r="K36" s="39"/>
      <c r="L36" s="39"/>
      <c r="M36" s="39"/>
      <c r="N36" s="23"/>
    </row>
    <row r="37" spans="1:14" ht="15" customHeight="1" x14ac:dyDescent="0.25">
      <c r="A37" s="40" t="s">
        <v>26</v>
      </c>
      <c r="B37" s="40"/>
      <c r="C37" s="40"/>
      <c r="D37" s="40"/>
      <c r="E37" s="40"/>
      <c r="F37" s="40"/>
      <c r="G37" s="40"/>
      <c r="H37" s="33" t="s">
        <v>30</v>
      </c>
      <c r="I37" s="28">
        <f>IF(O11="",J11,O11)</f>
        <v>608.02</v>
      </c>
      <c r="J37" s="35">
        <f>T4</f>
        <v>611.74</v>
      </c>
      <c r="K37" s="39"/>
      <c r="L37" s="39"/>
      <c r="M37" s="39"/>
      <c r="N37" s="23"/>
    </row>
    <row r="38" spans="1:14" x14ac:dyDescent="0.25">
      <c r="A38" s="40"/>
      <c r="B38" s="40"/>
      <c r="C38" s="40"/>
      <c r="D38" s="40"/>
      <c r="E38" s="40"/>
      <c r="F38" s="40"/>
      <c r="G38" s="40"/>
      <c r="H38" s="33"/>
      <c r="I38" s="28"/>
      <c r="J38" s="28"/>
      <c r="K38" s="39"/>
      <c r="L38" s="39"/>
      <c r="M38" s="39"/>
      <c r="N38" s="23"/>
    </row>
    <row r="39" spans="1:14" x14ac:dyDescent="0.25">
      <c r="A39" s="40" t="s">
        <v>27</v>
      </c>
      <c r="B39" s="40"/>
      <c r="C39" s="40"/>
      <c r="D39" s="40"/>
      <c r="E39" s="40"/>
      <c r="F39" s="40"/>
      <c r="G39" s="40"/>
      <c r="H39" s="33" t="s">
        <v>30</v>
      </c>
      <c r="I39" s="28">
        <f>IF(O11="",J11,O11)</f>
        <v>608.02</v>
      </c>
      <c r="J39" s="37">
        <f>J11</f>
        <v>607.69000000000005</v>
      </c>
      <c r="K39" s="39"/>
      <c r="L39" s="39"/>
      <c r="M39" s="39"/>
      <c r="N39" s="23"/>
    </row>
    <row r="40" spans="1:14" x14ac:dyDescent="0.25">
      <c r="A40" s="40"/>
      <c r="B40" s="40"/>
      <c r="C40" s="40"/>
      <c r="D40" s="40"/>
      <c r="E40" s="40"/>
      <c r="F40" s="40"/>
      <c r="G40" s="40"/>
      <c r="H40" s="33"/>
      <c r="I40" s="28"/>
      <c r="J40" s="37"/>
      <c r="K40" s="39"/>
      <c r="L40" s="39"/>
      <c r="M40" s="39"/>
      <c r="N40" s="23"/>
    </row>
    <row r="41" spans="1:14" x14ac:dyDescent="0.25">
      <c r="A41" s="40"/>
      <c r="B41" s="40"/>
      <c r="C41" s="40"/>
      <c r="D41" s="40"/>
      <c r="E41" s="40"/>
      <c r="F41" s="40"/>
      <c r="G41" s="40"/>
      <c r="H41" s="33"/>
      <c r="I41" s="28"/>
      <c r="J41" s="37"/>
      <c r="K41" s="39"/>
      <c r="L41" s="39"/>
      <c r="M41" s="39"/>
      <c r="N41" s="23"/>
    </row>
    <row r="42" spans="1:14" x14ac:dyDescent="0.25">
      <c r="A42" s="40"/>
      <c r="B42" s="40"/>
      <c r="C42" s="40"/>
      <c r="D42" s="40"/>
      <c r="E42" s="40"/>
      <c r="F42" s="40"/>
      <c r="G42" s="40"/>
      <c r="H42" s="33"/>
      <c r="I42" s="28"/>
      <c r="J42" s="37"/>
      <c r="K42" s="39"/>
      <c r="L42" s="39"/>
      <c r="M42" s="39"/>
      <c r="N42" s="23"/>
    </row>
    <row r="43" spans="1:14" x14ac:dyDescent="0.25">
      <c r="A43" s="36" t="s">
        <v>28</v>
      </c>
      <c r="B43" s="36"/>
      <c r="C43" s="36"/>
      <c r="D43" s="36"/>
      <c r="E43" s="36"/>
      <c r="F43" s="36"/>
      <c r="G43" s="36"/>
      <c r="H43" s="16" t="s">
        <v>32</v>
      </c>
      <c r="I43" s="13"/>
      <c r="J43" s="13"/>
      <c r="K43" s="36"/>
      <c r="L43" s="36"/>
      <c r="M43" s="36"/>
    </row>
  </sheetData>
  <mergeCells count="73">
    <mergeCell ref="Q3:S3"/>
    <mergeCell ref="Q4:S4"/>
    <mergeCell ref="A1:C1"/>
    <mergeCell ref="D1:G1"/>
    <mergeCell ref="I7:J7"/>
    <mergeCell ref="N7:O7"/>
    <mergeCell ref="Q5:S5"/>
    <mergeCell ref="A24:G24"/>
    <mergeCell ref="A8:F8"/>
    <mergeCell ref="A9:F9"/>
    <mergeCell ref="A10:F10"/>
    <mergeCell ref="A11:F11"/>
    <mergeCell ref="G14:H14"/>
    <mergeCell ref="A16:G17"/>
    <mergeCell ref="A18:G20"/>
    <mergeCell ref="A21:G22"/>
    <mergeCell ref="A23:G23"/>
    <mergeCell ref="I18:I20"/>
    <mergeCell ref="J18:J20"/>
    <mergeCell ref="I21:I22"/>
    <mergeCell ref="J21:J22"/>
    <mergeCell ref="N15:T16"/>
    <mergeCell ref="N17:T20"/>
    <mergeCell ref="A30:G31"/>
    <mergeCell ref="A32:G34"/>
    <mergeCell ref="A35:G36"/>
    <mergeCell ref="A37:G38"/>
    <mergeCell ref="A25:J26"/>
    <mergeCell ref="I35:I36"/>
    <mergeCell ref="J35:J36"/>
    <mergeCell ref="I32:I34"/>
    <mergeCell ref="J32:J34"/>
    <mergeCell ref="I37:I38"/>
    <mergeCell ref="J37:J38"/>
    <mergeCell ref="A43:G43"/>
    <mergeCell ref="H32:H34"/>
    <mergeCell ref="H35:H36"/>
    <mergeCell ref="H37:H38"/>
    <mergeCell ref="A39:G42"/>
    <mergeCell ref="H39:H42"/>
    <mergeCell ref="N25:T25"/>
    <mergeCell ref="N21:T22"/>
    <mergeCell ref="N23:T24"/>
    <mergeCell ref="W17:W20"/>
    <mergeCell ref="W21:W22"/>
    <mergeCell ref="W23:W24"/>
    <mergeCell ref="U17:U20"/>
    <mergeCell ref="U21:U22"/>
    <mergeCell ref="U23:U24"/>
    <mergeCell ref="K43:M43"/>
    <mergeCell ref="I39:I42"/>
    <mergeCell ref="J39:J42"/>
    <mergeCell ref="K31:M31"/>
    <mergeCell ref="K32:M34"/>
    <mergeCell ref="K35:M36"/>
    <mergeCell ref="K37:M38"/>
    <mergeCell ref="K39:M42"/>
    <mergeCell ref="X25:Z25"/>
    <mergeCell ref="A3:C3"/>
    <mergeCell ref="A4:C4"/>
    <mergeCell ref="D3:L3"/>
    <mergeCell ref="D4:L4"/>
    <mergeCell ref="K18:K20"/>
    <mergeCell ref="K21:K22"/>
    <mergeCell ref="H18:H20"/>
    <mergeCell ref="H21:H22"/>
    <mergeCell ref="X16:Z16"/>
    <mergeCell ref="X17:Z20"/>
    <mergeCell ref="X21:Z22"/>
    <mergeCell ref="X23:Z24"/>
    <mergeCell ref="V17:V20"/>
    <mergeCell ref="V21:V22"/>
    <mergeCell ref="V23:V24"/>
  </mergeCells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FA7A005C-FAFE-4032-98EE-AEAA7B963989}">
            <xm:f>NOT(ISERROR(SEARCH(REF!$A$3,H18)))</xm:f>
            <xm:f>REF!$A$3</xm:f>
            <x14:dxf>
              <font>
                <color rgb="FFFF0000"/>
              </font>
            </x14:dxf>
          </x14:cfRule>
          <x14:cfRule type="containsText" priority="2" operator="containsText" id="{EE6219F2-B062-4318-8AF6-64BF5FBFA9E8}">
            <xm:f>NOT(ISERROR(SEARCH(REF!$A$2,H18)))</xm:f>
            <xm:f>REF!$A$2</xm:f>
            <x14:dxf>
              <font>
                <color rgb="FF00B050"/>
              </font>
            </x14:dxf>
          </x14:cfRule>
          <xm:sqref>H18:H24</xm:sqref>
        </x14:conditionalFormatting>
        <x14:conditionalFormatting xmlns:xm="http://schemas.microsoft.com/office/excel/2006/main">
          <x14:cfRule type="containsText" priority="17" operator="containsText" id="{DD458F7F-6716-4665-AD10-DC012FC2DAF5}">
            <xm:f>NOT(ISERROR(SEARCH(REF!$A$3,H32)))</xm:f>
            <xm:f>REF!$A$3</xm:f>
            <x14:dxf>
              <font>
                <color rgb="FFFF0000"/>
              </font>
            </x14:dxf>
          </x14:cfRule>
          <x14:cfRule type="containsText" priority="18" operator="containsText" id="{BF5515DD-35CB-4412-AE8A-3FFFDBAA4238}">
            <xm:f>NOT(ISERROR(SEARCH(REF!$A$2,H32)))</xm:f>
            <xm:f>REF!$A$2</xm:f>
            <x14:dxf>
              <font>
                <color rgb="FF00B050"/>
              </font>
            </x14:dxf>
          </x14:cfRule>
          <xm:sqref>H32:H43</xm:sqref>
        </x14:conditionalFormatting>
        <x14:conditionalFormatting xmlns:xm="http://schemas.microsoft.com/office/excel/2006/main">
          <x14:cfRule type="containsText" priority="9" operator="containsText" id="{2D98DC93-9529-41E5-ABD3-FA66D647F06A}">
            <xm:f>NOT(ISERROR(SEARCH(REF!$A$3,U17)))</xm:f>
            <xm:f>REF!$A$3</xm:f>
            <x14:dxf>
              <font>
                <color rgb="FFFF0000"/>
              </font>
            </x14:dxf>
          </x14:cfRule>
          <x14:cfRule type="containsText" priority="10" operator="containsText" id="{C7EEECF6-2F6D-4697-A8AD-A0AE06717471}">
            <xm:f>NOT(ISERROR(SEARCH(REF!$A$2,U17)))</xm:f>
            <xm:f>REF!$A$2</xm:f>
            <x14:dxf>
              <font>
                <color rgb="FF00B050"/>
              </font>
            </x14:dxf>
          </x14:cfRule>
          <xm:sqref>U17:U25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8AE09790-50D5-428F-94DF-955AF06ABA7C}">
          <x14:formula1>
            <xm:f>REF!$A$1:$A$4</xm:f>
          </x14:formula1>
          <xm:sqref>H32:H34 H18:H20</xm:sqref>
        </x14:dataValidation>
        <x14:dataValidation type="list" allowBlank="1" showInputMessage="1" showErrorMessage="1" xr:uid="{9DAE98D7-6C51-430B-B76F-6AA55D544B76}">
          <x14:formula1>
            <xm:f>REF!$A$1:$A$4</xm:f>
          </x14:formula1>
          <xm:sqref>H35:H43 U17:U25 H21:H24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72C72-3958-452F-AFD1-6390D38B02EB}">
  <dimension ref="E1:U40"/>
  <sheetViews>
    <sheetView workbookViewId="0">
      <selection activeCell="C33" sqref="C33"/>
    </sheetView>
  </sheetViews>
  <sheetFormatPr defaultRowHeight="15" x14ac:dyDescent="0.25"/>
  <sheetData>
    <row r="1" spans="5:21" x14ac:dyDescent="0.25">
      <c r="E1" s="4"/>
      <c r="J1" s="4"/>
      <c r="U1" s="4"/>
    </row>
    <row r="2" spans="5:21" x14ac:dyDescent="0.25">
      <c r="E2" s="4"/>
      <c r="J2" s="4"/>
      <c r="U2" s="4"/>
    </row>
    <row r="3" spans="5:21" x14ac:dyDescent="0.25">
      <c r="E3" s="4"/>
      <c r="J3" s="4"/>
      <c r="U3" s="4"/>
    </row>
    <row r="4" spans="5:21" x14ac:dyDescent="0.25">
      <c r="E4" s="4"/>
      <c r="J4" s="4"/>
      <c r="U4" s="4"/>
    </row>
    <row r="5" spans="5:21" x14ac:dyDescent="0.25">
      <c r="E5" s="4"/>
      <c r="J5" s="4"/>
      <c r="U5" s="4"/>
    </row>
    <row r="6" spans="5:21" x14ac:dyDescent="0.25">
      <c r="E6" s="4"/>
      <c r="J6" s="4"/>
      <c r="U6" s="4"/>
    </row>
    <row r="7" spans="5:21" x14ac:dyDescent="0.25">
      <c r="E7" s="4"/>
      <c r="J7" s="4"/>
      <c r="U7" s="4"/>
    </row>
    <row r="8" spans="5:21" x14ac:dyDescent="0.25">
      <c r="E8" s="4"/>
      <c r="J8" s="4"/>
      <c r="U8" s="4"/>
    </row>
    <row r="9" spans="5:21" x14ac:dyDescent="0.25">
      <c r="E9" s="4"/>
      <c r="J9" s="4"/>
      <c r="U9" s="4"/>
    </row>
    <row r="10" spans="5:21" x14ac:dyDescent="0.25">
      <c r="E10" s="4"/>
      <c r="J10" s="4"/>
      <c r="U10" s="4"/>
    </row>
    <row r="11" spans="5:21" x14ac:dyDescent="0.25">
      <c r="E11" s="4"/>
      <c r="J11" s="4"/>
      <c r="U11" s="4"/>
    </row>
    <row r="12" spans="5:21" x14ac:dyDescent="0.25">
      <c r="E12" s="4"/>
      <c r="J12" s="4"/>
      <c r="U12" s="4"/>
    </row>
    <row r="13" spans="5:21" x14ac:dyDescent="0.25">
      <c r="E13" s="4"/>
      <c r="J13" s="4"/>
      <c r="U13" s="4"/>
    </row>
    <row r="14" spans="5:21" x14ac:dyDescent="0.25">
      <c r="E14" s="4"/>
      <c r="J14" s="4"/>
      <c r="U14" s="4"/>
    </row>
    <row r="15" spans="5:21" x14ac:dyDescent="0.25">
      <c r="E15" s="4"/>
      <c r="J15" s="4"/>
      <c r="U15" s="4"/>
    </row>
    <row r="16" spans="5:21" x14ac:dyDescent="0.25">
      <c r="E16" s="4"/>
      <c r="J16" s="4"/>
      <c r="U16" s="4"/>
    </row>
    <row r="17" spans="5:21" x14ac:dyDescent="0.25">
      <c r="E17" s="4"/>
      <c r="J17" s="4"/>
      <c r="U17" s="4"/>
    </row>
    <row r="18" spans="5:21" x14ac:dyDescent="0.25">
      <c r="E18" s="4"/>
      <c r="J18" s="4"/>
      <c r="U18" s="4"/>
    </row>
    <row r="19" spans="5:21" x14ac:dyDescent="0.25">
      <c r="E19" s="4"/>
      <c r="J19" s="4"/>
      <c r="U19" s="4"/>
    </row>
    <row r="20" spans="5:21" x14ac:dyDescent="0.25">
      <c r="E20" s="4"/>
      <c r="J20" s="4"/>
      <c r="U20" s="4"/>
    </row>
    <row r="21" spans="5:21" x14ac:dyDescent="0.25">
      <c r="E21" s="4"/>
      <c r="J21" s="4"/>
      <c r="U21" s="4"/>
    </row>
    <row r="22" spans="5:21" x14ac:dyDescent="0.25">
      <c r="E22" s="4"/>
      <c r="J22" s="4"/>
      <c r="U22" s="4"/>
    </row>
    <row r="23" spans="5:21" x14ac:dyDescent="0.25">
      <c r="E23" s="4"/>
      <c r="J23" s="4"/>
      <c r="U23" s="4"/>
    </row>
    <row r="24" spans="5:21" x14ac:dyDescent="0.25">
      <c r="E24" s="4"/>
      <c r="J24" s="4"/>
      <c r="U24" s="4"/>
    </row>
    <row r="25" spans="5:21" x14ac:dyDescent="0.25">
      <c r="E25" s="4"/>
      <c r="J25" s="4"/>
      <c r="U25" s="4"/>
    </row>
    <row r="26" spans="5:21" x14ac:dyDescent="0.25">
      <c r="E26" s="4"/>
      <c r="J26" s="4"/>
      <c r="U26" s="4"/>
    </row>
    <row r="27" spans="5:21" x14ac:dyDescent="0.25">
      <c r="E27" s="4"/>
      <c r="J27" s="4"/>
      <c r="U27" s="4"/>
    </row>
    <row r="28" spans="5:21" x14ac:dyDescent="0.25">
      <c r="E28" s="4"/>
      <c r="J28" s="4"/>
      <c r="U28" s="4"/>
    </row>
    <row r="29" spans="5:21" x14ac:dyDescent="0.25">
      <c r="E29" s="4"/>
      <c r="J29" s="4"/>
      <c r="U29" s="4"/>
    </row>
    <row r="30" spans="5:21" x14ac:dyDescent="0.25">
      <c r="E30" s="4"/>
      <c r="J30" s="4"/>
      <c r="U30" s="4"/>
    </row>
    <row r="31" spans="5:21" x14ac:dyDescent="0.25">
      <c r="E31" s="4"/>
      <c r="J31" s="4"/>
      <c r="U31" s="4"/>
    </row>
    <row r="32" spans="5:21" x14ac:dyDescent="0.25">
      <c r="E32" s="4"/>
      <c r="J32" s="4"/>
      <c r="U32" s="4"/>
    </row>
    <row r="33" spans="5:21" x14ac:dyDescent="0.25">
      <c r="E33" s="4"/>
      <c r="J33" s="4"/>
      <c r="U33" s="4"/>
    </row>
    <row r="34" spans="5:21" x14ac:dyDescent="0.25">
      <c r="E34" s="4"/>
      <c r="J34" s="4"/>
      <c r="U34" s="4"/>
    </row>
    <row r="35" spans="5:21" x14ac:dyDescent="0.25">
      <c r="E35" s="4"/>
      <c r="J35" s="4"/>
      <c r="U35" s="4"/>
    </row>
    <row r="36" spans="5:21" x14ac:dyDescent="0.25">
      <c r="E36" s="4"/>
      <c r="J36" s="4"/>
      <c r="U36" s="4"/>
    </row>
    <row r="37" spans="5:21" x14ac:dyDescent="0.25">
      <c r="E37" s="4"/>
      <c r="J37" s="4"/>
      <c r="U37" s="4"/>
    </row>
    <row r="38" spans="5:21" x14ac:dyDescent="0.25">
      <c r="E38" s="4"/>
      <c r="J38" s="4"/>
      <c r="U38" s="4"/>
    </row>
    <row r="39" spans="5:21" x14ac:dyDescent="0.25">
      <c r="E39" s="4"/>
      <c r="J39" s="4"/>
      <c r="U39" s="4"/>
    </row>
    <row r="40" spans="5:21" x14ac:dyDescent="0.25">
      <c r="E40" s="4"/>
      <c r="J40" s="4"/>
      <c r="U40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0881B-DE5C-4525-8D08-FD7CA9C92D55}">
  <dimension ref="A1:A4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41</v>
      </c>
    </row>
    <row r="2" spans="1:1" ht="15.75" x14ac:dyDescent="0.25">
      <c r="A2" s="10" t="s">
        <v>30</v>
      </c>
    </row>
    <row r="3" spans="1:1" ht="15.75" x14ac:dyDescent="0.25">
      <c r="A3" s="10" t="s">
        <v>31</v>
      </c>
    </row>
    <row r="4" spans="1:1" x14ac:dyDescent="0.25">
      <c r="A4" s="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L&amp;D2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dcterms:created xsi:type="dcterms:W3CDTF">2021-08-25T17:35:57Z</dcterms:created>
  <dcterms:modified xsi:type="dcterms:W3CDTF">2025-01-27T18:17:29Z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